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mc:AlternateContent xmlns:mc="http://schemas.openxmlformats.org/markup-compatibility/2006">
    <mc:Choice Requires="x15">
      <x15ac:absPath xmlns:x15ac="http://schemas.microsoft.com/office/spreadsheetml/2010/11/ac" url="S:\総務課\02財政管財係\01 財政フォルダ\★調査報告★\R6\R7.2.4期限　公営企業経営分析（上下水道・宿泊施設）\提出用\"/>
    </mc:Choice>
  </mc:AlternateContent>
  <xr:revisionPtr revIDLastSave="0" documentId="13_ncr:1_{9D095875-51BD-4B0C-8D7C-F37F79A755B0}" xr6:coauthVersionLast="36" xr6:coauthVersionMax="36" xr10:uidLastSave="{00000000-0000-0000-0000-000000000000}"/>
  <workbookProtection workbookAlgorithmName="SHA-512" workbookHashValue="fHNlMX+PS2+H7OFbMkv/lY95fvfJoq5oGSQbdjeMRFuwJ2ro2u9vcr2yRxjv7gcG2eJ6nLjzh15qWaMn6eCaUw==" workbookSaltValue="/xvvP3GYmjfQCTBiviFjwQ==" workbookSpinCount="100000" lockStructure="1"/>
  <bookViews>
    <workbookView xWindow="0" yWindow="0" windowWidth="23040" windowHeight="921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AL8" i="4" s="1"/>
  <c r="Q6" i="5"/>
  <c r="W10" i="4" s="1"/>
  <c r="P6" i="5"/>
  <c r="P10" i="4" s="1"/>
  <c r="O6" i="5"/>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AT10" i="4"/>
  <c r="AL10" i="4"/>
  <c r="I10" i="4"/>
  <c r="B10" i="4"/>
  <c r="BB8" i="4"/>
  <c r="AT8" i="4"/>
  <c r="AD8" i="4"/>
  <c r="P8" i="4"/>
  <c r="I8" i="4"/>
  <c r="B8" i="4"/>
</calcChain>
</file>

<file path=xl/sharedStrings.xml><?xml version="1.0" encoding="utf-8"?>
<sst xmlns="http://schemas.openxmlformats.org/spreadsheetml/2006/main" count="233" uniqueCount="118">
  <si>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</si>
  <si>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</si>
  <si>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</si>
  <si>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</si>
  <si>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</si>
  <si>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</si>
  <si>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</si>
  <si>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</si>
  <si>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</si>
  <si>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</si>
  <si>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</si>
  <si>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</si>
  <si>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</si>
  <si>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</si>
  <si>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</si>
  <si>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</si>
  <si>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</si>
  <si>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</si>
  <si>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</si>
  <si>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</si>
  <si>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</si>
  <si>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</si>
  <si>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</si>
  <si>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</si>
  <si>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</si>
  <si>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</si>
  <si>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</si>
  <si>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</si>
  <si>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</si>
  <si>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</si>
  <si>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</si>
  <si>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</si>
  <si>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</si>
  <si>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</si>
  <si>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</si>
  <si>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</si>
  <si>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</si>
  <si>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</si>
  <si>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</si>
  <si>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</si>
  <si>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</si>
  <si>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</si>
  <si>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</si>
  <si>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</si>
  <si>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</si>
  <si>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</si>
  <si>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</si>
  <si>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</si>
  <si>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</si>
  <si>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</si>
  <si>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</si>
  <si>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</si>
  <si>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</si>
  <si>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</si>
  <si>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</si>
  <si>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</si>
  <si>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</si>
  <si>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</si>
  <si>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</si>
  <si>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</si>
  <si>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</si>
  <si>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</si>
  <si>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</si>
  <si>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</si>
  <si>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</si>
  <si>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</si>
  <si>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</si>
  <si>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</si>
  <si>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</si>
  <si>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</si>
  <si>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</si>
  <si>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</si>
  <si>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</si>
  <si>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</si>
  <si>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</si>
  <si>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</si>
  <si>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</si>
  <si>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</si>
  <si>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</si>
  <si>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</si>
  <si>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</si>
  <si>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</si>
  <si>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</si>
  <si>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</si>
  <si>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</si>
  <si>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</si>
  <si>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</si>
  <si>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</si>
  <si>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</si>
  <si>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</si>
  <si>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</si>
  <si>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</si>
  <si>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</si>
  <si>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</si>
  <si>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</si>
  <si>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</si>
  <si>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</si>
  <si>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利尻町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</si>
  <si>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</si>
  <si>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</si>
  <si>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</si>
  <si>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</si>
  <si>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</si>
  <si>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</si>
  <si>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</si>
  <si>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</si>
  <si>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</si>
  <si>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</si>
  <si>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</si>
  <si>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</si>
  <si>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</si>
  <si>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</si>
  <si>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</si>
  <si>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</si>
  <si>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</si>
  <si>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前項にも記したように今後、経年劣化等による老朽管の更新や配水池の更新が必要となってくるため、計画的に更新工事を行う必要がある。また、大規模な更新や不測の事態に対応できるよう財源の確保が必要なことから、事業の見直しを図り更なる経費の削減に努める。</t>
    <phoneticPr fontId="4"/>
  </si>
  <si>
    <t>上記の分析により改善すべき課題について次の取組を行う必要があると考える。
　施設等の更新については、計画的かつ継続的に行う必要がある。実施にあたっては、費用負担を軽減するため活用可能な特定財源の確保を検討しながら効率的な事業の実施に取り組む。
　料金収入については、前述のとおり令和２年度に料金改定を実施したところであるが、住民への急激な負担増を強いることはできないため、定期的に見直しを行うと同時に今後も段階的に料金改定を行い、住民への周知や理解の徹底を図る必要がある。　　　　　　　　　　　　　　　　　　　
　過疎化が進む自治体では、独立採算制による経営を行うことは非常に困難になりつつあるが、少しでも一般会計繰入金を縮減し、より健全な経営を行うことが重要であると考える。</t>
    <phoneticPr fontId="4"/>
  </si>
  <si>
    <t>近年の傾向を見ると、地方債償還金のピークが過ぎたことで償還に係る支出は減少傾向にあるものの、令和５年度から水道管の移設工事を実施しており、新たに多額の地方債の発行を行っている。
　収益的収支比率については、近年人口の減少に伴い、減少傾向にあるため、支出が収入を上回り、一般会計からの繰入金に頼らざるを得ない状況になってきている。そのため、実質的な収入確保の取り組みとして、令和２年度に基本料金の改定を実施したところである。
　施設の数や規模としては、人口の規模に沿った施設となっているが、人口減少の影響で、施設の稼働効率も年々減少傾向となっているが、有収率は類似団体平均と比較しても高い水準を維持している。　　
　施設整備については、前述の取水井工事に加え、経年劣化による配水池施設や管路網の老朽化がみられるため、計画的に更新工事を行う必要があるほか、新たな水源整備に係る費用も増大しており、今後給水コストの増大が懸念されるため、財源の確保にはさらなる検討が必要である。　　　　　　　　
　料金収入の面では、令和２年度に料金改定を実施したところであるが、依然として料金設定が類似団体と比べて低く、健全経営のための財源としては不十分であり、更なる料金改定の検討に取り組む。</t>
    <rPh sb="53" eb="56">
      <t>スイドウカン</t>
    </rPh>
    <rPh sb="57" eb="59">
      <t>イセツ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</si>
</sst>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DD-482C-80EC-AE2CB09DC37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DADD-482C-80EC-AE2CB09DC37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72.739999999999995</c:v>
                </c:pt>
                <c:pt idx="1">
                  <c:v>67.92</c:v>
                </c:pt>
                <c:pt idx="2">
                  <c:v>68.260000000000005</c:v>
                </c:pt>
                <c:pt idx="3">
                  <c:v>72.61</c:v>
                </c:pt>
                <c:pt idx="4">
                  <c:v>62.73</c:v>
                </c:pt>
              </c:numCache>
            </c:numRef>
          </c:val>
          <c:extLst>
            <c:ext xmlns:c16="http://schemas.microsoft.com/office/drawing/2014/chart" uri="{C3380CC4-5D6E-409C-BE32-E72D297353CC}">
              <c16:uniqueId val="{00000000-A0F1-4D0E-BF3E-D520227F439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A0F1-4D0E-BF3E-D520227F439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89.5</c:v>
                </c:pt>
                <c:pt idx="1">
                  <c:v>89.5</c:v>
                </c:pt>
                <c:pt idx="2">
                  <c:v>89.06</c:v>
                </c:pt>
                <c:pt idx="3">
                  <c:v>89.48</c:v>
                </c:pt>
                <c:pt idx="4">
                  <c:v>99.96</c:v>
                </c:pt>
              </c:numCache>
            </c:numRef>
          </c:val>
          <c:extLst>
            <c:ext xmlns:c16="http://schemas.microsoft.com/office/drawing/2014/chart" uri="{C3380CC4-5D6E-409C-BE32-E72D297353CC}">
              <c16:uniqueId val="{00000000-F1E6-46CB-A7C1-5C64B95D711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F1E6-46CB-A7C1-5C64B95D711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73.19</c:v>
                </c:pt>
                <c:pt idx="1">
                  <c:v>70.97</c:v>
                </c:pt>
                <c:pt idx="2">
                  <c:v>67.97</c:v>
                </c:pt>
                <c:pt idx="3">
                  <c:v>72.11</c:v>
                </c:pt>
                <c:pt idx="4">
                  <c:v>82.87</c:v>
                </c:pt>
              </c:numCache>
            </c:numRef>
          </c:val>
          <c:extLst>
            <c:ext xmlns:c16="http://schemas.microsoft.com/office/drawing/2014/chart" uri="{C3380CC4-5D6E-409C-BE32-E72D297353CC}">
              <c16:uniqueId val="{00000000-2C46-4A60-8853-9921DEE6B1B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2C46-4A60-8853-9921DEE6B1B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45-4F46-BABA-2B28E9EF75A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45-4F46-BABA-2B28E9EF75A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67-4D8A-88EF-46A4C5FB585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67-4D8A-88EF-46A4C5FB585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39-4447-A374-262BEF4BF11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39-4447-A374-262BEF4BF11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59-4811-ACE2-04807B39DD5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59-4811-ACE2-04807B39DD5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572.96</c:v>
                </c:pt>
                <c:pt idx="1">
                  <c:v>578.77</c:v>
                </c:pt>
                <c:pt idx="2">
                  <c:v>658.54</c:v>
                </c:pt>
                <c:pt idx="3">
                  <c:v>696.77</c:v>
                </c:pt>
                <c:pt idx="4">
                  <c:v>1086.9000000000001</c:v>
                </c:pt>
              </c:numCache>
            </c:numRef>
          </c:val>
          <c:extLst>
            <c:ext xmlns:c16="http://schemas.microsoft.com/office/drawing/2014/chart" uri="{C3380CC4-5D6E-409C-BE32-E72D297353CC}">
              <c16:uniqueId val="{00000000-12BF-4C9A-8032-DBFA7D9A3A5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12BF-4C9A-8032-DBFA7D9A3A5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44.11</c:v>
                </c:pt>
                <c:pt idx="1">
                  <c:v>64.55</c:v>
                </c:pt>
                <c:pt idx="2">
                  <c:v>55.49</c:v>
                </c:pt>
                <c:pt idx="3">
                  <c:v>64.86</c:v>
                </c:pt>
                <c:pt idx="4">
                  <c:v>70.03</c:v>
                </c:pt>
              </c:numCache>
            </c:numRef>
          </c:val>
          <c:extLst>
            <c:ext xmlns:c16="http://schemas.microsoft.com/office/drawing/2014/chart" uri="{C3380CC4-5D6E-409C-BE32-E72D297353CC}">
              <c16:uniqueId val="{00000000-DADE-401C-8A5C-C4CA1DD4AE1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DADE-401C-8A5C-C4CA1DD4AE1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452.98</c:v>
                </c:pt>
                <c:pt idx="1">
                  <c:v>355.03</c:v>
                </c:pt>
                <c:pt idx="2">
                  <c:v>407.76</c:v>
                </c:pt>
                <c:pt idx="3">
                  <c:v>339.77</c:v>
                </c:pt>
                <c:pt idx="4">
                  <c:v>270.86</c:v>
                </c:pt>
              </c:numCache>
            </c:numRef>
          </c:val>
          <c:extLst>
            <c:ext xmlns:c16="http://schemas.microsoft.com/office/drawing/2014/chart" uri="{C3380CC4-5D6E-409C-BE32-E72D297353CC}">
              <c16:uniqueId val="{00000000-CF93-4C53-A268-A657B229DE1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CF93-4C53-A268-A657B229DE1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0"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北海道　利尻町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54">
        <f>データ!$R$6</f>
        <v>1865</v>
      </c>
      <c r="AM8" s="54"/>
      <c r="AN8" s="54"/>
      <c r="AO8" s="54"/>
      <c r="AP8" s="54"/>
      <c r="AQ8" s="54"/>
      <c r="AR8" s="54"/>
      <c r="AS8" s="54"/>
      <c r="AT8" s="44">
        <f>データ!$S$6</f>
        <v>76.5</v>
      </c>
      <c r="AU8" s="44"/>
      <c r="AV8" s="44"/>
      <c r="AW8" s="44"/>
      <c r="AX8" s="44"/>
      <c r="AY8" s="44"/>
      <c r="AZ8" s="44"/>
      <c r="BA8" s="44"/>
      <c r="BB8" s="44">
        <f>データ!$T$6</f>
        <v>24.38</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100</v>
      </c>
      <c r="Q10" s="44"/>
      <c r="R10" s="44"/>
      <c r="S10" s="44"/>
      <c r="T10" s="44"/>
      <c r="U10" s="44"/>
      <c r="V10" s="44"/>
      <c r="W10" s="54">
        <f>データ!$Q$6</f>
        <v>3740</v>
      </c>
      <c r="X10" s="54"/>
      <c r="Y10" s="54"/>
      <c r="Z10" s="54"/>
      <c r="AA10" s="54"/>
      <c r="AB10" s="54"/>
      <c r="AC10" s="54"/>
      <c r="AD10" s="2"/>
      <c r="AE10" s="2"/>
      <c r="AF10" s="2"/>
      <c r="AG10" s="2"/>
      <c r="AH10" s="2"/>
      <c r="AI10" s="2"/>
      <c r="AJ10" s="2"/>
      <c r="AK10" s="2"/>
      <c r="AL10" s="54">
        <f>データ!$U$6</f>
        <v>1822</v>
      </c>
      <c r="AM10" s="54"/>
      <c r="AN10" s="54"/>
      <c r="AO10" s="54"/>
      <c r="AP10" s="54"/>
      <c r="AQ10" s="54"/>
      <c r="AR10" s="54"/>
      <c r="AS10" s="54"/>
      <c r="AT10" s="44">
        <f>データ!$V$6</f>
        <v>0.76</v>
      </c>
      <c r="AU10" s="44"/>
      <c r="AV10" s="44"/>
      <c r="AW10" s="44"/>
      <c r="AX10" s="44"/>
      <c r="AY10" s="44"/>
      <c r="AZ10" s="44"/>
      <c r="BA10" s="44"/>
      <c r="BB10" s="44">
        <f>データ!$W$6</f>
        <v>2397.37</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42</v>
      </c>
      <c r="N85" s="13" t="s">
        <v>43</v>
      </c>
      <c r="O85" s="13" t="str">
        <f>データ!EN6</f>
        <v>【0.40】</v>
      </c>
    </row>
  </sheetData>
  <sheetProtection algorithmName="SHA-512" hashValue="VQ4OKWJFefhzXFAp8i7S0ev2zEb0VIP+4pPYwFHfYXwVK/8nEkvsSrJ9DUsaOMCO5FFH1+b1sgxUzbxp08qV2w==" saltValue="KVw8POTSCM3i9LP1j537w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1" t="s">
        <v>53</v>
      </c>
      <c r="I3" s="72"/>
      <c r="J3" s="72"/>
      <c r="K3" s="72"/>
      <c r="L3" s="72"/>
      <c r="M3" s="72"/>
      <c r="N3" s="72"/>
      <c r="O3" s="72"/>
      <c r="P3" s="72"/>
      <c r="Q3" s="72"/>
      <c r="R3" s="72"/>
      <c r="S3" s="72"/>
      <c r="T3" s="72"/>
      <c r="U3" s="72"/>
      <c r="V3" s="72"/>
      <c r="W3" s="73"/>
      <c r="X3" s="77" t="s">
        <v>54</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55</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56</v>
      </c>
      <c r="B4" s="17"/>
      <c r="C4" s="17"/>
      <c r="D4" s="17"/>
      <c r="E4" s="17"/>
      <c r="F4" s="17"/>
      <c r="G4" s="17"/>
      <c r="H4" s="74"/>
      <c r="I4" s="75"/>
      <c r="J4" s="75"/>
      <c r="K4" s="75"/>
      <c r="L4" s="75"/>
      <c r="M4" s="75"/>
      <c r="N4" s="75"/>
      <c r="O4" s="75"/>
      <c r="P4" s="75"/>
      <c r="Q4" s="75"/>
      <c r="R4" s="75"/>
      <c r="S4" s="75"/>
      <c r="T4" s="75"/>
      <c r="U4" s="75"/>
      <c r="V4" s="75"/>
      <c r="W4" s="76"/>
      <c r="X4" s="70" t="s">
        <v>57</v>
      </c>
      <c r="Y4" s="70"/>
      <c r="Z4" s="70"/>
      <c r="AA4" s="70"/>
      <c r="AB4" s="70"/>
      <c r="AC4" s="70"/>
      <c r="AD4" s="70"/>
      <c r="AE4" s="70"/>
      <c r="AF4" s="70"/>
      <c r="AG4" s="70"/>
      <c r="AH4" s="70"/>
      <c r="AI4" s="70" t="s">
        <v>58</v>
      </c>
      <c r="AJ4" s="70"/>
      <c r="AK4" s="70"/>
      <c r="AL4" s="70"/>
      <c r="AM4" s="70"/>
      <c r="AN4" s="70"/>
      <c r="AO4" s="70"/>
      <c r="AP4" s="70"/>
      <c r="AQ4" s="70"/>
      <c r="AR4" s="70"/>
      <c r="AS4" s="70"/>
      <c r="AT4" s="70" t="s">
        <v>59</v>
      </c>
      <c r="AU4" s="70"/>
      <c r="AV4" s="70"/>
      <c r="AW4" s="70"/>
      <c r="AX4" s="70"/>
      <c r="AY4" s="70"/>
      <c r="AZ4" s="70"/>
      <c r="BA4" s="70"/>
      <c r="BB4" s="70"/>
      <c r="BC4" s="70"/>
      <c r="BD4" s="70"/>
      <c r="BE4" s="70" t="s">
        <v>60</v>
      </c>
      <c r="BF4" s="70"/>
      <c r="BG4" s="70"/>
      <c r="BH4" s="70"/>
      <c r="BI4" s="70"/>
      <c r="BJ4" s="70"/>
      <c r="BK4" s="70"/>
      <c r="BL4" s="70"/>
      <c r="BM4" s="70"/>
      <c r="BN4" s="70"/>
      <c r="BO4" s="70"/>
      <c r="BP4" s="70" t="s">
        <v>61</v>
      </c>
      <c r="BQ4" s="70"/>
      <c r="BR4" s="70"/>
      <c r="BS4" s="70"/>
      <c r="BT4" s="70"/>
      <c r="BU4" s="70"/>
      <c r="BV4" s="70"/>
      <c r="BW4" s="70"/>
      <c r="BX4" s="70"/>
      <c r="BY4" s="70"/>
      <c r="BZ4" s="70"/>
      <c r="CA4" s="70" t="s">
        <v>62</v>
      </c>
      <c r="CB4" s="70"/>
      <c r="CC4" s="70"/>
      <c r="CD4" s="70"/>
      <c r="CE4" s="70"/>
      <c r="CF4" s="70"/>
      <c r="CG4" s="70"/>
      <c r="CH4" s="70"/>
      <c r="CI4" s="70"/>
      <c r="CJ4" s="70"/>
      <c r="CK4" s="70"/>
      <c r="CL4" s="70" t="s">
        <v>63</v>
      </c>
      <c r="CM4" s="70"/>
      <c r="CN4" s="70"/>
      <c r="CO4" s="70"/>
      <c r="CP4" s="70"/>
      <c r="CQ4" s="70"/>
      <c r="CR4" s="70"/>
      <c r="CS4" s="70"/>
      <c r="CT4" s="70"/>
      <c r="CU4" s="70"/>
      <c r="CV4" s="70"/>
      <c r="CW4" s="70" t="s">
        <v>64</v>
      </c>
      <c r="CX4" s="70"/>
      <c r="CY4" s="70"/>
      <c r="CZ4" s="70"/>
      <c r="DA4" s="70"/>
      <c r="DB4" s="70"/>
      <c r="DC4" s="70"/>
      <c r="DD4" s="70"/>
      <c r="DE4" s="70"/>
      <c r="DF4" s="70"/>
      <c r="DG4" s="70"/>
      <c r="DH4" s="70" t="s">
        <v>65</v>
      </c>
      <c r="DI4" s="70"/>
      <c r="DJ4" s="70"/>
      <c r="DK4" s="70"/>
      <c r="DL4" s="70"/>
      <c r="DM4" s="70"/>
      <c r="DN4" s="70"/>
      <c r="DO4" s="70"/>
      <c r="DP4" s="70"/>
      <c r="DQ4" s="70"/>
      <c r="DR4" s="70"/>
      <c r="DS4" s="70" t="s">
        <v>66</v>
      </c>
      <c r="DT4" s="70"/>
      <c r="DU4" s="70"/>
      <c r="DV4" s="70"/>
      <c r="DW4" s="70"/>
      <c r="DX4" s="70"/>
      <c r="DY4" s="70"/>
      <c r="DZ4" s="70"/>
      <c r="EA4" s="70"/>
      <c r="EB4" s="70"/>
      <c r="EC4" s="70"/>
      <c r="ED4" s="70" t="s">
        <v>67</v>
      </c>
      <c r="EE4" s="70"/>
      <c r="EF4" s="70"/>
      <c r="EG4" s="70"/>
      <c r="EH4" s="70"/>
      <c r="EI4" s="70"/>
      <c r="EJ4" s="70"/>
      <c r="EK4" s="70"/>
      <c r="EL4" s="70"/>
      <c r="EM4" s="70"/>
      <c r="EN4" s="70"/>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2023</v>
      </c>
      <c r="C6" s="20">
        <f t="shared" ref="C6:W6" si="3">C7</f>
        <v>15181</v>
      </c>
      <c r="D6" s="20">
        <f t="shared" si="3"/>
        <v>47</v>
      </c>
      <c r="E6" s="20">
        <f t="shared" si="3"/>
        <v>1</v>
      </c>
      <c r="F6" s="20">
        <f t="shared" si="3"/>
        <v>0</v>
      </c>
      <c r="G6" s="20">
        <f t="shared" si="3"/>
        <v>0</v>
      </c>
      <c r="H6" s="20" t="str">
        <f t="shared" si="3"/>
        <v>北海道　利尻町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3740</v>
      </c>
      <c r="R6" s="21">
        <f t="shared" si="3"/>
        <v>1865</v>
      </c>
      <c r="S6" s="21">
        <f t="shared" si="3"/>
        <v>76.5</v>
      </c>
      <c r="T6" s="21">
        <f t="shared" si="3"/>
        <v>24.38</v>
      </c>
      <c r="U6" s="21">
        <f t="shared" si="3"/>
        <v>1822</v>
      </c>
      <c r="V6" s="21">
        <f t="shared" si="3"/>
        <v>0.76</v>
      </c>
      <c r="W6" s="21">
        <f t="shared" si="3"/>
        <v>2397.37</v>
      </c>
      <c r="X6" s="22">
        <f>IF(X7="",NA(),X7)</f>
        <v>73.19</v>
      </c>
      <c r="Y6" s="22">
        <f t="shared" ref="Y6:AG6" si="4">IF(Y7="",NA(),Y7)</f>
        <v>70.97</v>
      </c>
      <c r="Z6" s="22">
        <f t="shared" si="4"/>
        <v>67.97</v>
      </c>
      <c r="AA6" s="22">
        <f t="shared" si="4"/>
        <v>72.11</v>
      </c>
      <c r="AB6" s="22">
        <f t="shared" si="4"/>
        <v>82.87</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572.96</v>
      </c>
      <c r="BF6" s="22">
        <f t="shared" ref="BF6:BN6" si="7">IF(BF7="",NA(),BF7)</f>
        <v>578.77</v>
      </c>
      <c r="BG6" s="22">
        <f t="shared" si="7"/>
        <v>658.54</v>
      </c>
      <c r="BH6" s="22">
        <f t="shared" si="7"/>
        <v>696.77</v>
      </c>
      <c r="BI6" s="22">
        <f t="shared" si="7"/>
        <v>1086.9000000000001</v>
      </c>
      <c r="BJ6" s="22">
        <f t="shared" si="7"/>
        <v>1183.92</v>
      </c>
      <c r="BK6" s="22">
        <f t="shared" si="7"/>
        <v>1128.72</v>
      </c>
      <c r="BL6" s="22">
        <f t="shared" si="7"/>
        <v>1125.25</v>
      </c>
      <c r="BM6" s="22">
        <f t="shared" si="7"/>
        <v>1157.05</v>
      </c>
      <c r="BN6" s="22">
        <f t="shared" si="7"/>
        <v>1228.8</v>
      </c>
      <c r="BO6" s="21" t="str">
        <f>IF(BO7="","",IF(BO7="-","【-】","【"&amp;SUBSTITUTE(TEXT(BO7,"#,##0.00"),"-","△")&amp;"】"))</f>
        <v>【1,045.20】</v>
      </c>
      <c r="BP6" s="22">
        <f>IF(BP7="",NA(),BP7)</f>
        <v>44.11</v>
      </c>
      <c r="BQ6" s="22">
        <f t="shared" ref="BQ6:BY6" si="8">IF(BQ7="",NA(),BQ7)</f>
        <v>64.55</v>
      </c>
      <c r="BR6" s="22">
        <f t="shared" si="8"/>
        <v>55.49</v>
      </c>
      <c r="BS6" s="22">
        <f t="shared" si="8"/>
        <v>64.86</v>
      </c>
      <c r="BT6" s="22">
        <f t="shared" si="8"/>
        <v>70.03</v>
      </c>
      <c r="BU6" s="22">
        <f t="shared" si="8"/>
        <v>42.5</v>
      </c>
      <c r="BV6" s="22">
        <f t="shared" si="8"/>
        <v>41.84</v>
      </c>
      <c r="BW6" s="22">
        <f t="shared" si="8"/>
        <v>41.44</v>
      </c>
      <c r="BX6" s="22">
        <f t="shared" si="8"/>
        <v>37.65</v>
      </c>
      <c r="BY6" s="22">
        <f t="shared" si="8"/>
        <v>37.31</v>
      </c>
      <c r="BZ6" s="21" t="str">
        <f>IF(BZ7="","",IF(BZ7="-","【-】","【"&amp;SUBSTITUTE(TEXT(BZ7,"#,##0.00"),"-","△")&amp;"】"))</f>
        <v>【49.51】</v>
      </c>
      <c r="CA6" s="22">
        <f>IF(CA7="",NA(),CA7)</f>
        <v>452.98</v>
      </c>
      <c r="CB6" s="22">
        <f t="shared" ref="CB6:CJ6" si="9">IF(CB7="",NA(),CB7)</f>
        <v>355.03</v>
      </c>
      <c r="CC6" s="22">
        <f t="shared" si="9"/>
        <v>407.76</v>
      </c>
      <c r="CD6" s="22">
        <f t="shared" si="9"/>
        <v>339.77</v>
      </c>
      <c r="CE6" s="22">
        <f t="shared" si="9"/>
        <v>270.86</v>
      </c>
      <c r="CF6" s="22">
        <f t="shared" si="9"/>
        <v>377.72</v>
      </c>
      <c r="CG6" s="22">
        <f t="shared" si="9"/>
        <v>390.47</v>
      </c>
      <c r="CH6" s="22">
        <f t="shared" si="9"/>
        <v>403.61</v>
      </c>
      <c r="CI6" s="22">
        <f t="shared" si="9"/>
        <v>442.82</v>
      </c>
      <c r="CJ6" s="22">
        <f t="shared" si="9"/>
        <v>425.76</v>
      </c>
      <c r="CK6" s="21" t="str">
        <f>IF(CK7="","",IF(CK7="-","【-】","【"&amp;SUBSTITUTE(TEXT(CK7,"#,##0.00"),"-","△")&amp;"】"))</f>
        <v>【317.14】</v>
      </c>
      <c r="CL6" s="22">
        <f>IF(CL7="",NA(),CL7)</f>
        <v>72.739999999999995</v>
      </c>
      <c r="CM6" s="22">
        <f t="shared" ref="CM6:CU6" si="10">IF(CM7="",NA(),CM7)</f>
        <v>67.92</v>
      </c>
      <c r="CN6" s="22">
        <f t="shared" si="10"/>
        <v>68.260000000000005</v>
      </c>
      <c r="CO6" s="22">
        <f t="shared" si="10"/>
        <v>72.61</v>
      </c>
      <c r="CP6" s="22">
        <f t="shared" si="10"/>
        <v>62.73</v>
      </c>
      <c r="CQ6" s="22">
        <f t="shared" si="10"/>
        <v>48.01</v>
      </c>
      <c r="CR6" s="22">
        <f t="shared" si="10"/>
        <v>49.08</v>
      </c>
      <c r="CS6" s="22">
        <f t="shared" si="10"/>
        <v>51.46</v>
      </c>
      <c r="CT6" s="22">
        <f t="shared" si="10"/>
        <v>51.84</v>
      </c>
      <c r="CU6" s="22">
        <f t="shared" si="10"/>
        <v>52.34</v>
      </c>
      <c r="CV6" s="21" t="str">
        <f>IF(CV7="","",IF(CV7="-","【-】","【"&amp;SUBSTITUTE(TEXT(CV7,"#,##0.00"),"-","△")&amp;"】"))</f>
        <v>【55.00】</v>
      </c>
      <c r="CW6" s="22">
        <f>IF(CW7="",NA(),CW7)</f>
        <v>89.5</v>
      </c>
      <c r="CX6" s="22">
        <f t="shared" ref="CX6:DF6" si="11">IF(CX7="",NA(),CX7)</f>
        <v>89.5</v>
      </c>
      <c r="CY6" s="22">
        <f t="shared" si="11"/>
        <v>89.06</v>
      </c>
      <c r="CZ6" s="22">
        <f t="shared" si="11"/>
        <v>89.48</v>
      </c>
      <c r="DA6" s="22">
        <f t="shared" si="11"/>
        <v>99.96</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15181</v>
      </c>
      <c r="D7" s="24">
        <v>47</v>
      </c>
      <c r="E7" s="24">
        <v>1</v>
      </c>
      <c r="F7" s="24">
        <v>0</v>
      </c>
      <c r="G7" s="24">
        <v>0</v>
      </c>
      <c r="H7" s="24" t="s">
        <v>97</v>
      </c>
      <c r="I7" s="24" t="s">
        <v>98</v>
      </c>
      <c r="J7" s="24" t="s">
        <v>99</v>
      </c>
      <c r="K7" s="24" t="s">
        <v>100</v>
      </c>
      <c r="L7" s="24" t="s">
        <v>101</v>
      </c>
      <c r="M7" s="24" t="s">
        <v>102</v>
      </c>
      <c r="N7" s="25" t="s">
        <v>103</v>
      </c>
      <c r="O7" s="25" t="s">
        <v>104</v>
      </c>
      <c r="P7" s="25">
        <v>100</v>
      </c>
      <c r="Q7" s="25">
        <v>3740</v>
      </c>
      <c r="R7" s="25">
        <v>1865</v>
      </c>
      <c r="S7" s="25">
        <v>76.5</v>
      </c>
      <c r="T7" s="25">
        <v>24.38</v>
      </c>
      <c r="U7" s="25">
        <v>1822</v>
      </c>
      <c r="V7" s="25">
        <v>0.76</v>
      </c>
      <c r="W7" s="25">
        <v>2397.37</v>
      </c>
      <c r="X7" s="25">
        <v>73.19</v>
      </c>
      <c r="Y7" s="25">
        <v>70.97</v>
      </c>
      <c r="Z7" s="25">
        <v>67.97</v>
      </c>
      <c r="AA7" s="25">
        <v>72.11</v>
      </c>
      <c r="AB7" s="25">
        <v>82.87</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572.96</v>
      </c>
      <c r="BF7" s="25">
        <v>578.77</v>
      </c>
      <c r="BG7" s="25">
        <v>658.54</v>
      </c>
      <c r="BH7" s="25">
        <v>696.77</v>
      </c>
      <c r="BI7" s="25">
        <v>1086.9000000000001</v>
      </c>
      <c r="BJ7" s="25">
        <v>1183.92</v>
      </c>
      <c r="BK7" s="25">
        <v>1128.72</v>
      </c>
      <c r="BL7" s="25">
        <v>1125.25</v>
      </c>
      <c r="BM7" s="25">
        <v>1157.05</v>
      </c>
      <c r="BN7" s="25">
        <v>1228.8</v>
      </c>
      <c r="BO7" s="25">
        <v>1045.2</v>
      </c>
      <c r="BP7" s="25">
        <v>44.11</v>
      </c>
      <c r="BQ7" s="25">
        <v>64.55</v>
      </c>
      <c r="BR7" s="25">
        <v>55.49</v>
      </c>
      <c r="BS7" s="25">
        <v>64.86</v>
      </c>
      <c r="BT7" s="25">
        <v>70.03</v>
      </c>
      <c r="BU7" s="25">
        <v>42.5</v>
      </c>
      <c r="BV7" s="25">
        <v>41.84</v>
      </c>
      <c r="BW7" s="25">
        <v>41.44</v>
      </c>
      <c r="BX7" s="25">
        <v>37.65</v>
      </c>
      <c r="BY7" s="25">
        <v>37.31</v>
      </c>
      <c r="BZ7" s="25">
        <v>49.51</v>
      </c>
      <c r="CA7" s="25">
        <v>452.98</v>
      </c>
      <c r="CB7" s="25">
        <v>355.03</v>
      </c>
      <c r="CC7" s="25">
        <v>407.76</v>
      </c>
      <c r="CD7" s="25">
        <v>339.77</v>
      </c>
      <c r="CE7" s="25">
        <v>270.86</v>
      </c>
      <c r="CF7" s="25">
        <v>377.72</v>
      </c>
      <c r="CG7" s="25">
        <v>390.47</v>
      </c>
      <c r="CH7" s="25">
        <v>403.61</v>
      </c>
      <c r="CI7" s="25">
        <v>442.82</v>
      </c>
      <c r="CJ7" s="25">
        <v>425.76</v>
      </c>
      <c r="CK7" s="25">
        <v>317.14</v>
      </c>
      <c r="CL7" s="25">
        <v>72.739999999999995</v>
      </c>
      <c r="CM7" s="25">
        <v>67.92</v>
      </c>
      <c r="CN7" s="25">
        <v>68.260000000000005</v>
      </c>
      <c r="CO7" s="25">
        <v>72.61</v>
      </c>
      <c r="CP7" s="25">
        <v>62.73</v>
      </c>
      <c r="CQ7" s="25">
        <v>48.01</v>
      </c>
      <c r="CR7" s="25">
        <v>49.08</v>
      </c>
      <c r="CS7" s="25">
        <v>51.46</v>
      </c>
      <c r="CT7" s="25">
        <v>51.84</v>
      </c>
      <c r="CU7" s="25">
        <v>52.34</v>
      </c>
      <c r="CV7" s="25">
        <v>55</v>
      </c>
      <c r="CW7" s="25">
        <v>89.5</v>
      </c>
      <c r="CX7" s="25">
        <v>89.5</v>
      </c>
      <c r="CY7" s="25">
        <v>89.06</v>
      </c>
      <c r="CZ7" s="25">
        <v>89.48</v>
      </c>
      <c r="DA7" s="25">
        <v>99.96</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110</v>
      </c>
    </row>
    <row r="12" spans="1:144" x14ac:dyDescent="0.15">
      <c r="B12">
        <v>1</v>
      </c>
      <c r="C12">
        <v>1</v>
      </c>
      <c r="D12">
        <v>1</v>
      </c>
      <c r="E12">
        <v>1</v>
      </c>
      <c r="F12">
        <v>1</v>
      </c>
      <c r="G12" t="s">
        <v>111</v>
      </c>
    </row>
    <row r="13" spans="1:144" x14ac:dyDescent="0.15">
      <c r="B13" t="s">
        <v>112</v>
      </c>
      <c r="C13" t="s">
        <v>112</v>
      </c>
      <c r="D13" t="s">
        <v>113</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将</cp:lastModifiedBy>
  <dcterms:created xsi:type="dcterms:W3CDTF">2025-01-24T06:39:03Z</dcterms:created>
  <dcterms:modified xsi:type="dcterms:W3CDTF">2025-02-05T02:31:14Z</dcterms:modified>
  <cp:category/>
</cp:coreProperties>
</file>